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hiro\Desktop\"/>
    </mc:Choice>
  </mc:AlternateContent>
  <xr:revisionPtr revIDLastSave="0" documentId="13_ncr:1_{611E0531-F258-4F74-A2FA-C72BA9DEAA3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D2" i="1"/>
  <c r="C2" i="1"/>
  <c r="B2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E16" i="1"/>
  <c r="I4" i="1"/>
  <c r="H4" i="1"/>
  <c r="H5" i="1" s="1"/>
  <c r="J4" i="1"/>
  <c r="B16" i="1"/>
  <c r="R5" i="1" s="1"/>
  <c r="D5" i="1" s="1"/>
  <c r="C16" i="1"/>
  <c r="R15" i="1"/>
  <c r="D15" i="1"/>
  <c r="F15" i="1" s="1"/>
  <c r="O4" i="1"/>
  <c r="O5" i="1"/>
  <c r="O6" i="1"/>
  <c r="O7" i="1" s="1"/>
  <c r="O8" i="1" s="1"/>
  <c r="O9" i="1" s="1"/>
  <c r="O10" i="1" s="1"/>
  <c r="O11" i="1" s="1"/>
  <c r="O12" i="1" s="1"/>
  <c r="O13" i="1" s="1"/>
  <c r="O14" i="1" s="1"/>
  <c r="O15" i="1" s="1"/>
  <c r="N4" i="1"/>
  <c r="Q4" i="1"/>
  <c r="Q5" i="1"/>
  <c r="Q6" i="1"/>
  <c r="Q7" i="1" s="1"/>
  <c r="Q8" i="1" s="1"/>
  <c r="Q9" i="1" s="1"/>
  <c r="Q10" i="1" s="1"/>
  <c r="Q11" i="1" s="1"/>
  <c r="Q12" i="1" s="1"/>
  <c r="Q13" i="1" s="1"/>
  <c r="Q14" i="1" s="1"/>
  <c r="Q15" i="1" s="1"/>
  <c r="I5" i="1"/>
  <c r="I6" i="1" s="1"/>
  <c r="R14" i="1"/>
  <c r="D14" i="1" s="1"/>
  <c r="R8" i="1"/>
  <c r="D8" i="1"/>
  <c r="F8" i="1" s="1"/>
  <c r="R7" i="1"/>
  <c r="D7" i="1" s="1"/>
  <c r="R9" i="1"/>
  <c r="D9" i="1" s="1"/>
  <c r="F9" i="1" s="1"/>
  <c r="R10" i="1"/>
  <c r="D10" i="1"/>
  <c r="F10" i="1" s="1"/>
  <c r="K4" i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J5" i="1"/>
  <c r="K5" i="1"/>
  <c r="R12" i="1"/>
  <c r="D12" i="1" s="1"/>
  <c r="F12" i="1" s="1"/>
  <c r="R11" i="1"/>
  <c r="D11" i="1" s="1"/>
  <c r="F11" i="1" s="1"/>
  <c r="R4" i="1"/>
  <c r="D4" i="1" s="1"/>
  <c r="R13" i="1"/>
  <c r="D13" i="1" s="1"/>
  <c r="F13" i="1" s="1"/>
  <c r="R6" i="1"/>
  <c r="D6" i="1" s="1"/>
  <c r="F6" i="1" s="1"/>
  <c r="F14" i="1"/>
  <c r="I7" i="1"/>
  <c r="K6" i="1"/>
  <c r="J6" i="1"/>
  <c r="F7" i="1"/>
  <c r="F5" i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F4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D16" i="1"/>
  <c r="G16" i="1" s="1"/>
  <c r="J7" i="1"/>
  <c r="I8" i="1"/>
  <c r="K7" i="1"/>
  <c r="F16" i="1" l="1"/>
  <c r="K8" i="1"/>
  <c r="J8" i="1"/>
  <c r="I9" i="1"/>
  <c r="J9" i="1" l="1"/>
  <c r="I10" i="1"/>
  <c r="K9" i="1"/>
  <c r="K10" i="1" l="1"/>
  <c r="I11" i="1"/>
  <c r="J10" i="1"/>
  <c r="K11" i="1" l="1"/>
  <c r="J11" i="1"/>
  <c r="I12" i="1"/>
  <c r="I13" i="1" l="1"/>
  <c r="K12" i="1"/>
  <c r="J12" i="1"/>
  <c r="J13" i="1" l="1"/>
  <c r="I14" i="1"/>
  <c r="K13" i="1"/>
  <c r="J14" i="1" l="1"/>
  <c r="I15" i="1"/>
  <c r="K14" i="1"/>
  <c r="K15" i="1" l="1"/>
  <c r="J15" i="1"/>
</calcChain>
</file>

<file path=xl/sharedStrings.xml><?xml version="1.0" encoding="utf-8"?>
<sst xmlns="http://schemas.openxmlformats.org/spreadsheetml/2006/main" count="41" uniqueCount="32">
  <si>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</si>
  <si>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</si>
  <si>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</si>
  <si>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</si>
  <si>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</si>
  <si>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</si>
  <si>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</si>
  <si>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</si>
  <si>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</si>
  <si>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</si>
  <si>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</si>
  <si>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</si>
  <si>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季節指数</t>
    <rPh sb="0" eb="2">
      <t>キセツ</t>
    </rPh>
    <rPh sb="2" eb="4">
      <t>シスウ</t>
    </rPh>
    <phoneticPr fontId="1"/>
  </si>
  <si>
    <t>目標達成率</t>
    <rPh sb="0" eb="2">
      <t>モクヒョウ</t>
    </rPh>
    <rPh sb="2" eb="4">
      <t>タッセイ</t>
    </rPh>
    <rPh sb="4" eb="5">
      <t>リツ</t>
    </rPh>
    <phoneticPr fontId="1"/>
  </si>
  <si>
    <t>目標金額＋－</t>
    <rPh sb="0" eb="2">
      <t>モクヒョウ</t>
    </rPh>
    <rPh sb="2" eb="4">
      <t>キンガク</t>
    </rPh>
    <phoneticPr fontId="1"/>
  </si>
  <si>
    <t>去年累計対比</t>
    <rPh sb="0" eb="2">
      <t>キョネン</t>
    </rPh>
    <rPh sb="2" eb="4">
      <t>ルイケイ</t>
    </rPh>
    <rPh sb="4" eb="6">
      <t>タイヒ</t>
    </rPh>
    <phoneticPr fontId="1"/>
  </si>
  <si>
    <t>累計金額比</t>
    <rPh sb="0" eb="2">
      <t>ルイケイ</t>
    </rPh>
    <rPh sb="2" eb="5">
      <t>キンガクヒ</t>
    </rPh>
    <phoneticPr fontId="1"/>
  </si>
  <si>
    <t>2021年累計</t>
    <rPh sb="4" eb="5">
      <t>ネン</t>
    </rPh>
    <rPh sb="5" eb="7">
      <t>ルイケイ</t>
    </rPh>
    <phoneticPr fontId="1"/>
  </si>
  <si>
    <t>2022年累計</t>
    <rPh sb="4" eb="5">
      <t>ネン</t>
    </rPh>
    <rPh sb="5" eb="7">
      <t>ルイケイ</t>
    </rPh>
    <phoneticPr fontId="1"/>
  </si>
  <si>
    <t>１月</t>
    <phoneticPr fontId="1"/>
  </si>
  <si>
    <t>２月</t>
    <phoneticPr fontId="1"/>
  </si>
  <si>
    <t>３月</t>
    <phoneticPr fontId="1"/>
  </si>
  <si>
    <t>昨年年売上実績</t>
    <rPh sb="0" eb="2">
      <t>サクネン</t>
    </rPh>
    <rPh sb="2" eb="3">
      <t>ネン</t>
    </rPh>
    <rPh sb="3" eb="5">
      <t>ウリアゲ</t>
    </rPh>
    <rPh sb="5" eb="7">
      <t>ジッセキ</t>
    </rPh>
    <phoneticPr fontId="1"/>
  </si>
  <si>
    <t>目標売上</t>
    <rPh sb="0" eb="2">
      <t>モクヒョウ</t>
    </rPh>
    <rPh sb="2" eb="4">
      <t>ウリアゲ</t>
    </rPh>
    <phoneticPr fontId="1"/>
  </si>
  <si>
    <t>年度</t>
    <rPh sb="0" eb="2">
      <t>ネンド</t>
    </rPh>
    <phoneticPr fontId="1"/>
  </si>
  <si>
    <t>今年の目標売上</t>
    <rPh sb="0" eb="2">
      <t>コトシ</t>
    </rPh>
    <rPh sb="3" eb="5">
      <t>モクヒョウ</t>
    </rPh>
    <rPh sb="5" eb="7">
      <t>ウリアゲ</t>
    </rPh>
    <phoneticPr fontId="1"/>
  </si>
  <si>
    <t>今年の売上実績</t>
    <rPh sb="0" eb="2">
      <t>コトシ</t>
    </rPh>
    <rPh sb="1" eb="2">
      <t>ネン</t>
    </rPh>
    <rPh sb="3" eb="5">
      <t>ウリアゲ</t>
    </rPh>
    <rPh sb="5" eb="7">
      <t>ジッセキ</t>
    </rPh>
    <phoneticPr fontId="1"/>
  </si>
  <si>
    <t>一昨年累計売上</t>
    <rPh sb="0" eb="3">
      <t>イッサクネン</t>
    </rPh>
    <rPh sb="3" eb="5">
      <t>ルイケイ</t>
    </rPh>
    <rPh sb="5" eb="7">
      <t>ウリアゲ</t>
    </rPh>
    <phoneticPr fontId="1"/>
  </si>
  <si>
    <t>一昨年売上実績</t>
    <rPh sb="0" eb="3">
      <t>イッサクネン</t>
    </rPh>
    <rPh sb="3" eb="5">
      <t>ウリアゲ</t>
    </rPh>
    <rPh sb="5" eb="7">
      <t>ジッセキ</t>
    </rPh>
    <phoneticPr fontId="1"/>
  </si>
  <si>
    <t>昨年年累計売上</t>
    <rPh sb="0" eb="2">
      <t>サクネン</t>
    </rPh>
    <rPh sb="2" eb="3">
      <t>ネン</t>
    </rPh>
    <rPh sb="3" eb="5">
      <t>ルイケイ</t>
    </rPh>
    <rPh sb="5" eb="7">
      <t>ウリアゲ</t>
    </rPh>
    <phoneticPr fontId="1"/>
  </si>
  <si>
    <t>今年目標累計売上</t>
    <rPh sb="0" eb="2">
      <t>コトシ</t>
    </rPh>
    <rPh sb="1" eb="2">
      <t>ネン</t>
    </rPh>
    <rPh sb="2" eb="4">
      <t>モクヒョウ</t>
    </rPh>
    <rPh sb="4" eb="6">
      <t>ルイケイ</t>
    </rPh>
    <rPh sb="6" eb="8">
      <t>ウリアゲ</t>
    </rPh>
    <phoneticPr fontId="1"/>
  </si>
  <si>
    <t>今年の累計売上</t>
    <rPh sb="0" eb="2">
      <t>コトシ</t>
    </rPh>
    <rPh sb="3" eb="5">
      <t>ルイケイ</t>
    </rPh>
    <rPh sb="5" eb="7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</si>
</sst>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/>
    <xf numFmtId="176" fontId="0" fillId="0" borderId="0" xfId="0" applyNumberFormat="1" applyAlignment="1"/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月別売上推移</a:t>
            </a:r>
          </a:p>
        </c:rich>
      </c:tx>
      <c:layout>
        <c:manualLayout>
          <c:xMode val="edge"/>
          <c:yMode val="edge"/>
          <c:x val="0.42625933068818816"/>
          <c:y val="3.2581542885028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52398069005"/>
          <c:y val="0.1152885027228783"/>
          <c:w val="0.74460497046159302"/>
          <c:h val="0.71428746252218078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一昨年売上実績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Sheet1!$A$4:$A$15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Sheet1!$B$4:$B$15</c:f>
              <c:numCache>
                <c:formatCode>#,##0_ </c:formatCode>
                <c:ptCount val="12"/>
                <c:pt idx="0">
                  <c:v>1330811</c:v>
                </c:pt>
                <c:pt idx="1">
                  <c:v>1599163</c:v>
                </c:pt>
                <c:pt idx="2">
                  <c:v>1314508</c:v>
                </c:pt>
                <c:pt idx="3">
                  <c:v>1011411</c:v>
                </c:pt>
                <c:pt idx="4">
                  <c:v>982409</c:v>
                </c:pt>
                <c:pt idx="5">
                  <c:v>774548</c:v>
                </c:pt>
                <c:pt idx="6">
                  <c:v>1058414</c:v>
                </c:pt>
                <c:pt idx="7">
                  <c:v>1144120</c:v>
                </c:pt>
                <c:pt idx="8">
                  <c:v>841324</c:v>
                </c:pt>
                <c:pt idx="9">
                  <c:v>616241</c:v>
                </c:pt>
                <c:pt idx="10">
                  <c:v>537105</c:v>
                </c:pt>
                <c:pt idx="11">
                  <c:v>1157742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0-4B91-855E-9C634F1F09DD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昨年年売上実績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Sheet1!$A$4:$A$15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Sheet1!$C$4:$C$15</c:f>
              <c:numCache>
                <c:formatCode>#,##0_ </c:formatCode>
                <c:ptCount val="12"/>
                <c:pt idx="0">
                  <c:v>1799338</c:v>
                </c:pt>
                <c:pt idx="1">
                  <c:v>1769862</c:v>
                </c:pt>
                <c:pt idx="2">
                  <c:v>1284373</c:v>
                </c:pt>
                <c:pt idx="3">
                  <c:v>982448</c:v>
                </c:pt>
                <c:pt idx="4">
                  <c:v>904115</c:v>
                </c:pt>
                <c:pt idx="5">
                  <c:v>701075</c:v>
                </c:pt>
                <c:pt idx="6">
                  <c:v>1227080</c:v>
                </c:pt>
                <c:pt idx="7">
                  <c:v>1114337</c:v>
                </c:pt>
                <c:pt idx="8">
                  <c:v>971002</c:v>
                </c:pt>
                <c:pt idx="9">
                  <c:v>658337</c:v>
                </c:pt>
                <c:pt idx="10">
                  <c:v>909633</c:v>
                </c:pt>
                <c:pt idx="11">
                  <c:v>1556216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0-4B91-855E-9C634F1F09DD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今年の目標売上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Sheet1!$A$4:$A$15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Sheet1!$D$4:$D$15</c:f>
              <c:numCache>
                <c:formatCode>#,##0_ </c:formatCode>
                <c:ptCount val="12"/>
                <c:pt idx="0">
                  <c:v>1788955.6166569863</c:v>
                </c:pt>
                <c:pt idx="1">
                  <c:v>1925479.0095959662</c:v>
                </c:pt>
                <c:pt idx="2">
                  <c:v>1485323.146589228</c:v>
                </c:pt>
                <c:pt idx="3">
                  <c:v>1139538.4874241073</c:v>
                </c:pt>
                <c:pt idx="4">
                  <c:v>1078193.9472396376</c:v>
                </c:pt>
                <c:pt idx="5">
                  <c:v>843354.11953815364</c:v>
                </c:pt>
                <c:pt idx="6">
                  <c:v>1306214.9208027613</c:v>
                </c:pt>
                <c:pt idx="7">
                  <c:v>1290762.6234815938</c:v>
                </c:pt>
                <c:pt idx="8">
                  <c:v>1035788.0014381071</c:v>
                </c:pt>
                <c:pt idx="9">
                  <c:v>728452.05514735193</c:v>
                </c:pt>
                <c:pt idx="10">
                  <c:v>826845.64566450194</c:v>
                </c:pt>
                <c:pt idx="11">
                  <c:v>1551092.4264216053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0-4B91-855E-9C634F1F09DD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今年の売上実績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Sheet1!$A$4:$A$15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Sheet1!$E$4:$E$15</c:f>
              <c:numCache>
                <c:formatCode>#,##0_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40-4B91-855E-9C634F1F0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388847"/>
        <c:axId val="1"/>
      </c:lineChart>
      <c:catAx>
        <c:axId val="14903888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03888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8560405760166"/>
          <c:y val="4.868316740574187E-2"/>
          <c:w val="0.26353111312031435"/>
          <c:h val="0.180533412462959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累計売上推移</a:t>
            </a:r>
          </a:p>
        </c:rich>
      </c:tx>
      <c:layout>
        <c:manualLayout>
          <c:xMode val="edge"/>
          <c:yMode val="edge"/>
          <c:x val="0.60652000556754304"/>
          <c:y val="3.2745482522506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40309408994746"/>
          <c:y val="0.11083137057148655"/>
          <c:w val="0.72482078042517395"/>
          <c:h val="0.69521496085750656"/>
        </c:manualLayout>
      </c:layout>
      <c:lineChart>
        <c:grouping val="standard"/>
        <c:varyColors val="0"/>
        <c:ser>
          <c:idx val="0"/>
          <c:order val="0"/>
          <c:tx>
            <c:strRef>
              <c:f>Sheet1!$N$3</c:f>
              <c:strCache>
                <c:ptCount val="1"/>
                <c:pt idx="0">
                  <c:v>一昨年累計売上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Sheet1!$M$4:$M$15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Sheet1!$N$4:$N$15</c:f>
              <c:numCache>
                <c:formatCode>#,##0_ </c:formatCode>
                <c:ptCount val="12"/>
                <c:pt idx="0">
                  <c:v>1330811</c:v>
                </c:pt>
                <c:pt idx="1">
                  <c:v>2929974</c:v>
                </c:pt>
                <c:pt idx="2">
                  <c:v>4244482</c:v>
                </c:pt>
                <c:pt idx="3">
                  <c:v>5255893</c:v>
                </c:pt>
                <c:pt idx="4">
                  <c:v>6238302</c:v>
                </c:pt>
                <c:pt idx="5">
                  <c:v>7012850</c:v>
                </c:pt>
                <c:pt idx="6">
                  <c:v>8071264</c:v>
                </c:pt>
                <c:pt idx="7">
                  <c:v>9215384</c:v>
                </c:pt>
                <c:pt idx="8">
                  <c:v>10056708</c:v>
                </c:pt>
                <c:pt idx="9">
                  <c:v>10672949</c:v>
                </c:pt>
                <c:pt idx="10">
                  <c:v>11210054</c:v>
                </c:pt>
                <c:pt idx="11">
                  <c:v>12367796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B-4E91-AC67-876B427F8C14}"/>
            </c:ext>
          </c:extLst>
        </c:ser>
        <c:ser>
          <c:idx val="1"/>
          <c:order val="1"/>
          <c:tx>
            <c:strRef>
              <c:f>Sheet1!$O$3</c:f>
              <c:strCache>
                <c:ptCount val="1"/>
                <c:pt idx="0">
                  <c:v>昨年年累計売上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Sheet1!$M$4:$M$15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Sheet1!$O$4:$O$15</c:f>
              <c:numCache>
                <c:formatCode>#,##0_ </c:formatCode>
                <c:ptCount val="12"/>
                <c:pt idx="0">
                  <c:v>1799338</c:v>
                </c:pt>
                <c:pt idx="1">
                  <c:v>3569200</c:v>
                </c:pt>
                <c:pt idx="2">
                  <c:v>4853573</c:v>
                </c:pt>
                <c:pt idx="3">
                  <c:v>5836021</c:v>
                </c:pt>
                <c:pt idx="4">
                  <c:v>6740136</c:v>
                </c:pt>
                <c:pt idx="5">
                  <c:v>7441211</c:v>
                </c:pt>
                <c:pt idx="6">
                  <c:v>8668291</c:v>
                </c:pt>
                <c:pt idx="7">
                  <c:v>9782628</c:v>
                </c:pt>
                <c:pt idx="8">
                  <c:v>10753630</c:v>
                </c:pt>
                <c:pt idx="9">
                  <c:v>11411967</c:v>
                </c:pt>
                <c:pt idx="10">
                  <c:v>12321600</c:v>
                </c:pt>
                <c:pt idx="11">
                  <c:v>13877816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B-4E91-AC67-876B427F8C14}"/>
            </c:ext>
          </c:extLst>
        </c:ser>
        <c:ser>
          <c:idx val="2"/>
          <c:order val="2"/>
          <c:tx>
            <c:strRef>
              <c:f>Sheet1!$P$3</c:f>
              <c:strCache>
                <c:ptCount val="1"/>
                <c:pt idx="0">
                  <c:v>今年目標累計売上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Sheet1!$M$4:$M$15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Sheet1!$P$4:$P$15</c:f>
              <c:numCache>
                <c:formatCode>#,##0_ </c:formatCode>
                <c:ptCount val="12"/>
                <c:pt idx="0">
                  <c:v>1788955.6166569863</c:v>
                </c:pt>
                <c:pt idx="1">
                  <c:v>3714434.6262529525</c:v>
                </c:pt>
                <c:pt idx="2">
                  <c:v>5199757.77284218</c:v>
                </c:pt>
                <c:pt idx="3">
                  <c:v>6339296.2602662873</c:v>
                </c:pt>
                <c:pt idx="4">
                  <c:v>7417490.2075059246</c:v>
                </c:pt>
                <c:pt idx="5">
                  <c:v>8260844.3270440781</c:v>
                </c:pt>
                <c:pt idx="6">
                  <c:v>9567059.2478468399</c:v>
                </c:pt>
                <c:pt idx="7">
                  <c:v>10857821.871328434</c:v>
                </c:pt>
                <c:pt idx="8">
                  <c:v>11893609.872766541</c:v>
                </c:pt>
                <c:pt idx="9">
                  <c:v>12622061.927913893</c:v>
                </c:pt>
                <c:pt idx="10">
                  <c:v>13448907.573578395</c:v>
                </c:pt>
                <c:pt idx="11">
                  <c:v>15000000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B-4E91-AC67-876B427F8C14}"/>
            </c:ext>
          </c:extLst>
        </c:ser>
        <c:ser>
          <c:idx val="3"/>
          <c:order val="3"/>
          <c:tx>
            <c:strRef>
              <c:f>Sheet1!$Q$3</c:f>
              <c:strCache>
                <c:ptCount val="1"/>
                <c:pt idx="0">
                  <c:v>今年の累計売上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Sheet1!$M$4:$M$15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Sheet1!$Q$4:$Q$15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B-4E91-AC67-876B427F8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387599"/>
        <c:axId val="1"/>
      </c:lineChart>
      <c:catAx>
        <c:axId val="14903875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0387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80791670624581"/>
          <c:y val="6.3267330799552823E-2"/>
          <c:w val="0.31680992093567517"/>
          <c:h val="0.18163846584387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16</xdr:row>
      <xdr:rowOff>121920</xdr:rowOff>
    </xdr:from>
    <xdr:to>
      <xdr:col>10</xdr:col>
      <xdr:colOff>716280</xdr:colOff>
      <xdr:row>28</xdr:row>
      <xdr:rowOff>129540</xdr:rowOff>
    </xdr:to>
    <xdr:graphicFrame macro="">
      <xdr:nvGraphicFramePr>
        <xdr:cNvPr id="1184" name="Chart 1">
          <a:extLst>
            <a:ext uri="{FF2B5EF4-FFF2-40B4-BE49-F238E27FC236}">
              <a16:creationId xmlns:a16="http://schemas.microsoft.com/office/drawing/2014/main" id="{5A1B3848-2D8D-40F6-A3F3-62E652D4E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144780</xdr:rowOff>
    </xdr:from>
    <xdr:to>
      <xdr:col>4</xdr:col>
      <xdr:colOff>922020</xdr:colOff>
      <xdr:row>28</xdr:row>
      <xdr:rowOff>129540</xdr:rowOff>
    </xdr:to>
    <xdr:graphicFrame macro="">
      <xdr:nvGraphicFramePr>
        <xdr:cNvPr id="1185" name="Chart 3">
          <a:extLst>
            <a:ext uri="{FF2B5EF4-FFF2-40B4-BE49-F238E27FC236}">
              <a16:creationId xmlns:a16="http://schemas.microsoft.com/office/drawing/2014/main" id="{9BEC81A3-7044-467E-A9AF-D3942A982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="90" zoomScaleNormal="90" workbookViewId="0">
      <selection activeCell="P24" sqref="P24"/>
    </sheetView>
  </sheetViews>
  <sheetFormatPr defaultRowHeight="18" customHeight="1" x14ac:dyDescent="0.2"/>
  <cols>
    <col min="1" max="1" width="14" style="3" customWidth="1"/>
    <col min="2" max="3" width="14" customWidth="1"/>
    <col min="4" max="4" width="14" style="6" customWidth="1"/>
    <col min="5" max="5" width="14" customWidth="1"/>
    <col min="6" max="10" width="14" style="4" customWidth="1"/>
    <col min="11" max="11" width="10.44140625" style="4" bestFit="1" customWidth="1"/>
    <col min="12" max="12" width="4.21875" style="4" customWidth="1"/>
    <col min="13" max="13" width="5.88671875" style="3" bestFit="1" customWidth="1"/>
    <col min="14" max="15" width="12.21875" bestFit="1" customWidth="1"/>
    <col min="16" max="16" width="15.44140625" bestFit="1" customWidth="1"/>
    <col min="17" max="17" width="12.21875" bestFit="1" customWidth="1"/>
    <col min="18" max="18" width="7.44140625" bestFit="1" customWidth="1"/>
  </cols>
  <sheetData>
    <row r="1" spans="1:18" ht="29.4" customHeight="1" x14ac:dyDescent="0.2">
      <c r="B1" s="35" t="s">
        <v>23</v>
      </c>
      <c r="C1" s="40">
        <v>2021</v>
      </c>
      <c r="D1" s="36" t="s">
        <v>24</v>
      </c>
      <c r="E1" s="41">
        <v>15000000</v>
      </c>
    </row>
    <row r="2" spans="1:18" s="39" customFormat="1" ht="24" customHeight="1" thickBot="1" x14ac:dyDescent="0.25">
      <c r="A2" s="37"/>
      <c r="B2" s="37">
        <f>C1-2</f>
        <v>2019</v>
      </c>
      <c r="C2" s="37">
        <f>C1-1</f>
        <v>2020</v>
      </c>
      <c r="D2" s="38">
        <f>C1</f>
        <v>2021</v>
      </c>
      <c r="E2" s="37">
        <f>C1</f>
        <v>2021</v>
      </c>
      <c r="F2" s="38"/>
      <c r="G2" s="38"/>
      <c r="H2" s="38"/>
      <c r="I2" s="38"/>
      <c r="J2" s="38"/>
      <c r="K2" s="38"/>
      <c r="L2" s="38"/>
      <c r="M2" s="37"/>
    </row>
    <row r="3" spans="1:18" s="22" customFormat="1" ht="15" customHeight="1" x14ac:dyDescent="0.2">
      <c r="A3" s="16"/>
      <c r="B3" s="17" t="s">
        <v>28</v>
      </c>
      <c r="C3" s="17" t="s">
        <v>22</v>
      </c>
      <c r="D3" s="18" t="s">
        <v>25</v>
      </c>
      <c r="E3" s="19" t="s">
        <v>26</v>
      </c>
      <c r="F3" s="23" t="s">
        <v>13</v>
      </c>
      <c r="G3" s="20" t="s">
        <v>14</v>
      </c>
      <c r="H3" s="21" t="s">
        <v>17</v>
      </c>
      <c r="I3" s="22" t="s">
        <v>18</v>
      </c>
      <c r="J3" s="22" t="s">
        <v>16</v>
      </c>
      <c r="K3" s="21" t="s">
        <v>15</v>
      </c>
      <c r="L3" s="21"/>
      <c r="N3" s="22" t="s">
        <v>27</v>
      </c>
      <c r="O3" s="22" t="s">
        <v>29</v>
      </c>
      <c r="P3" s="22" t="s">
        <v>30</v>
      </c>
      <c r="Q3" s="22" t="s">
        <v>31</v>
      </c>
      <c r="R3" s="22" t="s">
        <v>12</v>
      </c>
    </row>
    <row r="4" spans="1:18" ht="15" customHeight="1" x14ac:dyDescent="0.2">
      <c r="A4" s="9" t="s">
        <v>3</v>
      </c>
      <c r="B4" s="7">
        <v>1330811</v>
      </c>
      <c r="C4" s="7">
        <v>1799338</v>
      </c>
      <c r="D4" s="8">
        <f>R4*E1</f>
        <v>1788955.6166569863</v>
      </c>
      <c r="E4" s="29"/>
      <c r="F4" s="24">
        <f>E4/D4</f>
        <v>0</v>
      </c>
      <c r="G4" s="31">
        <f>E4-D4</f>
        <v>-1788955.6166569863</v>
      </c>
      <c r="H4" s="30">
        <f>C4</f>
        <v>1799338</v>
      </c>
      <c r="I4" s="34">
        <f>E4</f>
        <v>0</v>
      </c>
      <c r="J4" s="34">
        <f t="shared" ref="J4:J9" si="0">I4-H4</f>
        <v>-1799338</v>
      </c>
      <c r="K4" s="10">
        <f>I4/H4</f>
        <v>0</v>
      </c>
      <c r="L4" s="10"/>
      <c r="M4" s="3" t="s">
        <v>3</v>
      </c>
      <c r="N4" s="1">
        <f>B4</f>
        <v>1330811</v>
      </c>
      <c r="O4" s="1">
        <f>C4</f>
        <v>1799338</v>
      </c>
      <c r="P4" s="1">
        <f>D4</f>
        <v>1788955.6166569863</v>
      </c>
      <c r="Q4" s="1">
        <f>E4</f>
        <v>0</v>
      </c>
      <c r="R4" s="2">
        <f>(B4+C4)/(B16+C16)</f>
        <v>0.11926370777713242</v>
      </c>
    </row>
    <row r="5" spans="1:18" ht="15" customHeight="1" x14ac:dyDescent="0.2">
      <c r="A5" s="9" t="s">
        <v>4</v>
      </c>
      <c r="B5" s="7">
        <v>1599163</v>
      </c>
      <c r="C5" s="7">
        <v>1769862</v>
      </c>
      <c r="D5" s="8">
        <f>R5*E1</f>
        <v>1925479.0095959662</v>
      </c>
      <c r="E5" s="29"/>
      <c r="F5" s="24">
        <f t="shared" ref="F5:F16" si="1">E5/D5</f>
        <v>0</v>
      </c>
      <c r="G5" s="31">
        <f>E5-D5+G4</f>
        <v>-3714434.6262529525</v>
      </c>
      <c r="H5" s="30">
        <f>H4+C5</f>
        <v>3569200</v>
      </c>
      <c r="I5" s="34">
        <f t="shared" ref="I5:I11" si="2">I4+E5</f>
        <v>0</v>
      </c>
      <c r="J5" s="34">
        <f t="shared" si="0"/>
        <v>-3569200</v>
      </c>
      <c r="K5" s="10">
        <f t="shared" ref="K5:K15" si="3">I5/H5</f>
        <v>0</v>
      </c>
      <c r="L5" s="10"/>
      <c r="M5" s="3" t="s">
        <v>4</v>
      </c>
      <c r="N5" s="1">
        <f>N4+B5</f>
        <v>2929974</v>
      </c>
      <c r="O5" s="1">
        <f t="shared" ref="O5:O15" si="4">O4+C5</f>
        <v>3569200</v>
      </c>
      <c r="P5" s="1">
        <f t="shared" ref="P5:P15" si="5">P4+D5</f>
        <v>3714434.6262529525</v>
      </c>
      <c r="Q5" s="1">
        <f t="shared" ref="Q5:Q15" si="6">Q4+E5</f>
        <v>0</v>
      </c>
      <c r="R5" s="2">
        <f>(B5+C5)/(B16+C16)</f>
        <v>0.12836526730639775</v>
      </c>
    </row>
    <row r="6" spans="1:18" ht="15" customHeight="1" x14ac:dyDescent="0.2">
      <c r="A6" s="9" t="s">
        <v>5</v>
      </c>
      <c r="B6" s="7">
        <v>1314508</v>
      </c>
      <c r="C6" s="7">
        <v>1284373</v>
      </c>
      <c r="D6" s="8">
        <f>R6*E1</f>
        <v>1485323.146589228</v>
      </c>
      <c r="E6" s="29"/>
      <c r="F6" s="24">
        <f t="shared" si="1"/>
        <v>0</v>
      </c>
      <c r="G6" s="31">
        <f t="shared" ref="G6:G15" si="7">E6-D6+G5</f>
        <v>-5199757.77284218</v>
      </c>
      <c r="H6" s="30">
        <f t="shared" ref="H6:H15" si="8">H5+C6</f>
        <v>4853573</v>
      </c>
      <c r="I6" s="34">
        <f t="shared" si="2"/>
        <v>0</v>
      </c>
      <c r="J6" s="34">
        <f t="shared" si="0"/>
        <v>-4853573</v>
      </c>
      <c r="K6" s="10">
        <f t="shared" si="3"/>
        <v>0</v>
      </c>
      <c r="L6" s="10"/>
      <c r="M6" s="3" t="s">
        <v>5</v>
      </c>
      <c r="N6" s="1">
        <f t="shared" ref="N6:N15" si="9">N5+B6</f>
        <v>4244482</v>
      </c>
      <c r="O6" s="1">
        <f t="shared" si="4"/>
        <v>4853573</v>
      </c>
      <c r="P6" s="1">
        <f t="shared" si="5"/>
        <v>5199757.77284218</v>
      </c>
      <c r="Q6" s="1">
        <f t="shared" si="6"/>
        <v>0</v>
      </c>
      <c r="R6" s="2">
        <f>(B6+C6)/(B16+C16)</f>
        <v>9.9021543105948531E-2</v>
      </c>
    </row>
    <row r="7" spans="1:18" ht="15" customHeight="1" x14ac:dyDescent="0.2">
      <c r="A7" s="9" t="s">
        <v>6</v>
      </c>
      <c r="B7" s="7">
        <v>1011411</v>
      </c>
      <c r="C7" s="7">
        <v>982448</v>
      </c>
      <c r="D7" s="8">
        <f>R7*E1</f>
        <v>1139538.4874241073</v>
      </c>
      <c r="E7" s="29"/>
      <c r="F7" s="24">
        <f t="shared" si="1"/>
        <v>0</v>
      </c>
      <c r="G7" s="31">
        <f t="shared" si="7"/>
        <v>-6339296.2602662873</v>
      </c>
      <c r="H7" s="30">
        <f t="shared" si="8"/>
        <v>5836021</v>
      </c>
      <c r="I7" s="34">
        <f t="shared" si="2"/>
        <v>0</v>
      </c>
      <c r="J7" s="34">
        <f t="shared" si="0"/>
        <v>-5836021</v>
      </c>
      <c r="K7" s="10">
        <f t="shared" si="3"/>
        <v>0</v>
      </c>
      <c r="L7" s="10"/>
      <c r="M7" s="3" t="s">
        <v>6</v>
      </c>
      <c r="N7" s="1">
        <f t="shared" si="9"/>
        <v>5255893</v>
      </c>
      <c r="O7" s="1">
        <f t="shared" si="4"/>
        <v>5836021</v>
      </c>
      <c r="P7" s="1">
        <f t="shared" si="5"/>
        <v>6339296.2602662873</v>
      </c>
      <c r="Q7" s="1">
        <f t="shared" si="6"/>
        <v>0</v>
      </c>
      <c r="R7" s="2">
        <f>(B7+C7)/(B16+C16)</f>
        <v>7.5969232494940489E-2</v>
      </c>
    </row>
    <row r="8" spans="1:18" ht="15" customHeight="1" x14ac:dyDescent="0.2">
      <c r="A8" s="9" t="s">
        <v>7</v>
      </c>
      <c r="B8" s="7">
        <v>982409</v>
      </c>
      <c r="C8" s="7">
        <v>904115</v>
      </c>
      <c r="D8" s="8">
        <f>R8*E1</f>
        <v>1078193.9472396376</v>
      </c>
      <c r="E8" s="29"/>
      <c r="F8" s="24">
        <f t="shared" si="1"/>
        <v>0</v>
      </c>
      <c r="G8" s="31">
        <f t="shared" si="7"/>
        <v>-7417490.2075059246</v>
      </c>
      <c r="H8" s="30">
        <f t="shared" si="8"/>
        <v>6740136</v>
      </c>
      <c r="I8" s="34">
        <f t="shared" si="2"/>
        <v>0</v>
      </c>
      <c r="J8" s="34">
        <f t="shared" si="0"/>
        <v>-6740136</v>
      </c>
      <c r="K8" s="10">
        <f t="shared" si="3"/>
        <v>0</v>
      </c>
      <c r="L8" s="10"/>
      <c r="M8" s="3" t="s">
        <v>7</v>
      </c>
      <c r="N8" s="1">
        <f t="shared" si="9"/>
        <v>6238302</v>
      </c>
      <c r="O8" s="1">
        <f t="shared" si="4"/>
        <v>6740136</v>
      </c>
      <c r="P8" s="1">
        <f t="shared" si="5"/>
        <v>7417490.2075059246</v>
      </c>
      <c r="Q8" s="1">
        <f t="shared" si="6"/>
        <v>0</v>
      </c>
      <c r="R8" s="2">
        <f>(B8+C8)/(B16+C16)</f>
        <v>7.1879596482642513E-2</v>
      </c>
    </row>
    <row r="9" spans="1:18" ht="15" customHeight="1" x14ac:dyDescent="0.2">
      <c r="A9" s="9" t="s">
        <v>8</v>
      </c>
      <c r="B9" s="7">
        <v>774548</v>
      </c>
      <c r="C9" s="7">
        <v>701075</v>
      </c>
      <c r="D9" s="8">
        <f>R9*E1</f>
        <v>843354.11953815364</v>
      </c>
      <c r="E9" s="29"/>
      <c r="F9" s="24">
        <f t="shared" si="1"/>
        <v>0</v>
      </c>
      <c r="G9" s="31">
        <f t="shared" si="7"/>
        <v>-8260844.3270440781</v>
      </c>
      <c r="H9" s="30">
        <f t="shared" si="8"/>
        <v>7441211</v>
      </c>
      <c r="I9" s="34">
        <f t="shared" si="2"/>
        <v>0</v>
      </c>
      <c r="J9" s="34">
        <f t="shared" si="0"/>
        <v>-7441211</v>
      </c>
      <c r="K9" s="10">
        <f t="shared" si="3"/>
        <v>0</v>
      </c>
      <c r="L9" s="10"/>
      <c r="M9" s="3" t="s">
        <v>8</v>
      </c>
      <c r="N9" s="1">
        <f t="shared" si="9"/>
        <v>7012850</v>
      </c>
      <c r="O9" s="1">
        <f t="shared" si="4"/>
        <v>7441211</v>
      </c>
      <c r="P9" s="1">
        <f t="shared" si="5"/>
        <v>8260844.3270440781</v>
      </c>
      <c r="Q9" s="1">
        <f t="shared" si="6"/>
        <v>0</v>
      </c>
      <c r="R9" s="2">
        <f>(B9+C9)/(B16+C16)</f>
        <v>5.6223607969210242E-2</v>
      </c>
    </row>
    <row r="10" spans="1:18" ht="15" customHeight="1" x14ac:dyDescent="0.2">
      <c r="A10" s="9" t="s">
        <v>9</v>
      </c>
      <c r="B10" s="7">
        <v>1058414</v>
      </c>
      <c r="C10" s="7">
        <v>1227080</v>
      </c>
      <c r="D10" s="8">
        <f>R10*E1</f>
        <v>1306214.9208027613</v>
      </c>
      <c r="E10" s="29"/>
      <c r="F10" s="24">
        <f t="shared" si="1"/>
        <v>0</v>
      </c>
      <c r="G10" s="31">
        <f t="shared" si="7"/>
        <v>-9567059.2478468399</v>
      </c>
      <c r="H10" s="30">
        <f t="shared" si="8"/>
        <v>8668291</v>
      </c>
      <c r="I10" s="34">
        <f t="shared" si="2"/>
        <v>0</v>
      </c>
      <c r="J10" s="34">
        <f t="shared" ref="J10:J15" si="10">I10-H10</f>
        <v>-8668291</v>
      </c>
      <c r="K10" s="10">
        <f t="shared" si="3"/>
        <v>0</v>
      </c>
      <c r="L10" s="10"/>
      <c r="M10" s="3" t="s">
        <v>9</v>
      </c>
      <c r="N10" s="1">
        <f t="shared" si="9"/>
        <v>8071264</v>
      </c>
      <c r="O10" s="1">
        <f t="shared" si="4"/>
        <v>8668291</v>
      </c>
      <c r="P10" s="1">
        <f t="shared" si="5"/>
        <v>9567059.2478468399</v>
      </c>
      <c r="Q10" s="1">
        <f t="shared" si="6"/>
        <v>0</v>
      </c>
      <c r="R10" s="2">
        <f>(B10+C10)/(B16+C16)</f>
        <v>8.7080994720184088E-2</v>
      </c>
    </row>
    <row r="11" spans="1:18" ht="15" customHeight="1" x14ac:dyDescent="0.2">
      <c r="A11" s="9" t="s">
        <v>10</v>
      </c>
      <c r="B11" s="7">
        <v>1144120</v>
      </c>
      <c r="C11" s="7">
        <v>1114337</v>
      </c>
      <c r="D11" s="8">
        <f>R11*E1</f>
        <v>1290762.6234815938</v>
      </c>
      <c r="E11" s="29"/>
      <c r="F11" s="24">
        <f t="shared" si="1"/>
        <v>0</v>
      </c>
      <c r="G11" s="31">
        <f t="shared" si="7"/>
        <v>-10857821.871328434</v>
      </c>
      <c r="H11" s="30">
        <f t="shared" si="8"/>
        <v>9782628</v>
      </c>
      <c r="I11" s="34">
        <f t="shared" si="2"/>
        <v>0</v>
      </c>
      <c r="J11" s="34">
        <f t="shared" si="10"/>
        <v>-9782628</v>
      </c>
      <c r="K11" s="10">
        <f t="shared" si="3"/>
        <v>0</v>
      </c>
      <c r="L11" s="10"/>
      <c r="M11" s="3" t="s">
        <v>10</v>
      </c>
      <c r="N11" s="1">
        <f t="shared" si="9"/>
        <v>9215384</v>
      </c>
      <c r="O11" s="1">
        <f t="shared" si="4"/>
        <v>9782628</v>
      </c>
      <c r="P11" s="1">
        <f t="shared" si="5"/>
        <v>10857821.871328434</v>
      </c>
      <c r="Q11" s="1">
        <f t="shared" si="6"/>
        <v>0</v>
      </c>
      <c r="R11" s="2">
        <f>(B11+C11)/(B16+C16)</f>
        <v>8.6050841565439587E-2</v>
      </c>
    </row>
    <row r="12" spans="1:18" ht="15" customHeight="1" x14ac:dyDescent="0.2">
      <c r="A12" s="11" t="s">
        <v>11</v>
      </c>
      <c r="B12" s="12">
        <v>841324</v>
      </c>
      <c r="C12" s="12">
        <v>971002</v>
      </c>
      <c r="D12" s="8">
        <f>R12*E1</f>
        <v>1035788.0014381071</v>
      </c>
      <c r="E12" s="29"/>
      <c r="F12" s="24">
        <f t="shared" si="1"/>
        <v>0</v>
      </c>
      <c r="G12" s="31">
        <f t="shared" si="7"/>
        <v>-11893609.872766541</v>
      </c>
      <c r="H12" s="30">
        <f t="shared" si="8"/>
        <v>10753630</v>
      </c>
      <c r="I12" s="34">
        <f>I11+E12</f>
        <v>0</v>
      </c>
      <c r="J12" s="34">
        <f t="shared" si="10"/>
        <v>-10753630</v>
      </c>
      <c r="K12" s="10">
        <f t="shared" si="3"/>
        <v>0</v>
      </c>
      <c r="L12" s="10"/>
      <c r="M12" s="3" t="s">
        <v>11</v>
      </c>
      <c r="N12" s="1">
        <f t="shared" si="9"/>
        <v>10056708</v>
      </c>
      <c r="O12" s="1">
        <f t="shared" si="4"/>
        <v>10753630</v>
      </c>
      <c r="P12" s="1">
        <f t="shared" si="5"/>
        <v>11893609.872766541</v>
      </c>
      <c r="Q12" s="1">
        <f t="shared" si="6"/>
        <v>0</v>
      </c>
      <c r="R12" s="2">
        <f>(B12+C12)/(B16+C16)</f>
        <v>6.9052533429207141E-2</v>
      </c>
    </row>
    <row r="13" spans="1:18" ht="15" customHeight="1" x14ac:dyDescent="0.2">
      <c r="A13" s="9" t="s">
        <v>0</v>
      </c>
      <c r="B13" s="7">
        <v>616241</v>
      </c>
      <c r="C13" s="7">
        <v>658337</v>
      </c>
      <c r="D13" s="8">
        <f>R13*E1</f>
        <v>728452.05514735193</v>
      </c>
      <c r="E13" s="29"/>
      <c r="F13" s="24">
        <f t="shared" si="1"/>
        <v>0</v>
      </c>
      <c r="G13" s="31">
        <f t="shared" si="7"/>
        <v>-12622061.927913893</v>
      </c>
      <c r="H13" s="30">
        <f t="shared" si="8"/>
        <v>11411967</v>
      </c>
      <c r="I13" s="34">
        <f>I12+E13</f>
        <v>0</v>
      </c>
      <c r="J13" s="34">
        <f t="shared" si="10"/>
        <v>-11411967</v>
      </c>
      <c r="K13" s="10">
        <f t="shared" si="3"/>
        <v>0</v>
      </c>
      <c r="L13" s="10"/>
      <c r="M13" s="3" t="s">
        <v>19</v>
      </c>
      <c r="N13" s="1">
        <f t="shared" si="9"/>
        <v>10672949</v>
      </c>
      <c r="O13" s="1">
        <f t="shared" si="4"/>
        <v>11411967</v>
      </c>
      <c r="P13" s="1">
        <f t="shared" si="5"/>
        <v>12622061.927913893</v>
      </c>
      <c r="Q13" s="1">
        <f t="shared" si="6"/>
        <v>0</v>
      </c>
      <c r="R13" s="2">
        <f>(B13+C13)/(B16+C16)</f>
        <v>4.8563470343156792E-2</v>
      </c>
    </row>
    <row r="14" spans="1:18" ht="15" customHeight="1" x14ac:dyDescent="0.2">
      <c r="A14" s="9" t="s">
        <v>1</v>
      </c>
      <c r="B14" s="7">
        <v>537105</v>
      </c>
      <c r="C14" s="7">
        <v>909633</v>
      </c>
      <c r="D14" s="8">
        <f>R14*E1</f>
        <v>826845.64566450194</v>
      </c>
      <c r="E14" s="29"/>
      <c r="F14" s="24">
        <f t="shared" si="1"/>
        <v>0</v>
      </c>
      <c r="G14" s="31">
        <f t="shared" si="7"/>
        <v>-13448907.573578395</v>
      </c>
      <c r="H14" s="30">
        <f t="shared" si="8"/>
        <v>12321600</v>
      </c>
      <c r="I14" s="34">
        <f>I13+E14</f>
        <v>0</v>
      </c>
      <c r="J14" s="34">
        <f t="shared" si="10"/>
        <v>-12321600</v>
      </c>
      <c r="K14" s="10">
        <f t="shared" si="3"/>
        <v>0</v>
      </c>
      <c r="L14" s="10"/>
      <c r="M14" s="3" t="s">
        <v>20</v>
      </c>
      <c r="N14" s="1">
        <f t="shared" si="9"/>
        <v>11210054</v>
      </c>
      <c r="O14" s="1">
        <f t="shared" si="4"/>
        <v>12321600</v>
      </c>
      <c r="P14" s="1">
        <f t="shared" si="5"/>
        <v>13448907.573578395</v>
      </c>
      <c r="Q14" s="1">
        <f t="shared" si="6"/>
        <v>0</v>
      </c>
      <c r="R14" s="2">
        <f>(B14+C14)/(B16+C16)</f>
        <v>5.512304304430013E-2</v>
      </c>
    </row>
    <row r="15" spans="1:18" ht="15" customHeight="1" thickBot="1" x14ac:dyDescent="0.25">
      <c r="A15" s="9" t="s">
        <v>2</v>
      </c>
      <c r="B15" s="7">
        <v>1157742</v>
      </c>
      <c r="C15" s="7">
        <v>1556216</v>
      </c>
      <c r="D15" s="13">
        <f>R15*E1</f>
        <v>1551092.4264216053</v>
      </c>
      <c r="E15" s="29"/>
      <c r="F15" s="25">
        <f t="shared" si="1"/>
        <v>0</v>
      </c>
      <c r="G15" s="32">
        <f t="shared" si="7"/>
        <v>-15000000</v>
      </c>
      <c r="H15" s="30">
        <f t="shared" si="8"/>
        <v>13877816</v>
      </c>
      <c r="I15" s="34">
        <f>I14+E15</f>
        <v>0</v>
      </c>
      <c r="J15" s="34">
        <f t="shared" si="10"/>
        <v>-13877816</v>
      </c>
      <c r="K15" s="10">
        <f t="shared" si="3"/>
        <v>0</v>
      </c>
      <c r="L15" s="10"/>
      <c r="M15" s="3" t="s">
        <v>21</v>
      </c>
      <c r="N15" s="1">
        <f t="shared" si="9"/>
        <v>12367796</v>
      </c>
      <c r="O15" s="1">
        <f t="shared" si="4"/>
        <v>13877816</v>
      </c>
      <c r="P15" s="1">
        <f t="shared" si="5"/>
        <v>15000000</v>
      </c>
      <c r="Q15" s="1">
        <f t="shared" si="6"/>
        <v>0</v>
      </c>
      <c r="R15" s="2">
        <f>(B15+C15)/(B16+C16)</f>
        <v>0.10340616176144035</v>
      </c>
    </row>
    <row r="16" spans="1:18" ht="15" customHeight="1" thickBot="1" x14ac:dyDescent="0.25">
      <c r="A16" s="14"/>
      <c r="B16" s="15">
        <f>SUM(B4:B15)</f>
        <v>12367796</v>
      </c>
      <c r="C16" s="15">
        <f>SUM(C4:C15)</f>
        <v>13877816</v>
      </c>
      <c r="D16" s="15">
        <f>SUM(D4:D15)</f>
        <v>15000000</v>
      </c>
      <c r="E16" s="42">
        <f>SUM(E4:E15)</f>
        <v>0</v>
      </c>
      <c r="F16" s="26">
        <f t="shared" si="1"/>
        <v>0</v>
      </c>
      <c r="G16" s="33">
        <f>E16-D16</f>
        <v>-15000000</v>
      </c>
      <c r="H16" s="10"/>
      <c r="I16" s="27"/>
      <c r="J16" s="27"/>
      <c r="K16" s="28"/>
      <c r="L16" s="10"/>
      <c r="R16" s="2"/>
    </row>
    <row r="18" spans="4:4" ht="25.5" customHeight="1" x14ac:dyDescent="0.2">
      <c r="D18" s="5"/>
    </row>
    <row r="19" spans="4:4" ht="25.5" customHeight="1" x14ac:dyDescent="0.2">
      <c r="D19" s="5"/>
    </row>
    <row r="20" spans="4:4" ht="25.5" customHeight="1" x14ac:dyDescent="0.2">
      <c r="D20" s="5"/>
    </row>
    <row r="21" spans="4:4" ht="25.5" customHeight="1" x14ac:dyDescent="0.2"/>
    <row r="22" spans="4:4" ht="25.5" customHeight="1" x14ac:dyDescent="0.2"/>
    <row r="23" spans="4:4" ht="25.5" customHeight="1" x14ac:dyDescent="0.2"/>
    <row r="24" spans="4:4" ht="25.5" customHeight="1" x14ac:dyDescent="0.2"/>
    <row r="25" spans="4:4" ht="25.5" customHeight="1" x14ac:dyDescent="0.2"/>
    <row r="26" spans="4:4" ht="25.5" customHeight="1" x14ac:dyDescent="0.2"/>
    <row r="27" spans="4:4" ht="25.5" customHeight="1" x14ac:dyDescent="0.2"/>
    <row r="28" spans="4:4" ht="25.5" customHeight="1" x14ac:dyDescent="0.2"/>
    <row r="29" spans="4:4" ht="25.5" customHeight="1" x14ac:dyDescent="0.2"/>
    <row r="30" spans="4:4" ht="21" customHeight="1" x14ac:dyDescent="0.2"/>
    <row r="31" spans="4:4" ht="21" customHeight="1" x14ac:dyDescent="0.2"/>
    <row r="32" spans="4:4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</sheetData>
  <phoneticPr fontId="1"/>
  <pageMargins left="0.19685039370078741" right="0.15748031496062992" top="0.6692913385826772" bottom="0.39370078740157483" header="0.35433070866141736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石井文泉堂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康裕</dc:creator>
  <cp:lastModifiedBy>yasuhiro</cp:lastModifiedBy>
  <cp:lastPrinted>2017-03-18T06:39:19Z</cp:lastPrinted>
  <dcterms:created xsi:type="dcterms:W3CDTF">2012-01-11T01:02:05Z</dcterms:created>
  <dcterms:modified xsi:type="dcterms:W3CDTF">2021-11-01T04:34:53Z</dcterms:modified>
</cp:coreProperties>
</file>